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MATE FIN\"/>
    </mc:Choice>
  </mc:AlternateContent>
  <bookViews>
    <workbookView xWindow="0" yWindow="0" windowWidth="20490" windowHeight="7650" activeTab="2"/>
  </bookViews>
  <sheets>
    <sheet name="EJERCICIO 1" sheetId="3" r:id="rId1"/>
    <sheet name="EJERCICIO 2" sheetId="1" r:id="rId2"/>
    <sheet name="EJERCICIO 3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2" l="1"/>
  <c r="C21" i="2"/>
  <c r="C19" i="2"/>
  <c r="C17" i="2"/>
  <c r="C14" i="2"/>
  <c r="C18" i="1"/>
  <c r="C15" i="1"/>
  <c r="C13" i="1"/>
  <c r="H11" i="1"/>
  <c r="E11" i="1"/>
  <c r="D11" i="1"/>
  <c r="C11" i="1"/>
  <c r="K28" i="3"/>
  <c r="K26" i="3"/>
  <c r="F18" i="3"/>
  <c r="K25" i="3"/>
  <c r="E42" i="3"/>
  <c r="C38" i="3"/>
  <c r="B35" i="3"/>
  <c r="C30" i="3"/>
  <c r="C28" i="3"/>
  <c r="C26" i="3"/>
  <c r="C24" i="3"/>
  <c r="C22" i="3"/>
  <c r="C21" i="3"/>
  <c r="E18" i="3"/>
  <c r="D18" i="3"/>
  <c r="C18" i="3"/>
  <c r="K18" i="3"/>
  <c r="C17" i="3"/>
  <c r="H19" i="3"/>
  <c r="G19" i="3"/>
  <c r="F19" i="3"/>
  <c r="E19" i="3"/>
  <c r="D19" i="3"/>
  <c r="C19" i="3"/>
  <c r="H18" i="3"/>
  <c r="G18" i="3"/>
</calcChain>
</file>

<file path=xl/sharedStrings.xml><?xml version="1.0" encoding="utf-8"?>
<sst xmlns="http://schemas.openxmlformats.org/spreadsheetml/2006/main" count="86" uniqueCount="62">
  <si>
    <t>EJERCICIO 1</t>
  </si>
  <si>
    <t>El día 5/1/22 el estado nacional lanzo una nueva emisión de títulos con las siguientes condiciones de emisión:</t>
  </si>
  <si>
    <t>6 cuotas trimestrales con Amortización constante.</t>
  </si>
  <si>
    <t xml:space="preserve">Tasa de interés TNA 0,24. </t>
  </si>
  <si>
    <t>1er pago de interés y amortización: 5/4/22</t>
  </si>
  <si>
    <t>Se pide:</t>
  </si>
  <si>
    <r>
      <t>a)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Flujos proyectados por el título.</t>
    </r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</si>
  <si>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Si el inversor adquiere el título al momento de emisión y desea obtener un rendimiento del 0,6% mensual, que precio pagaría?</t>
    </r>
  </si>
  <si>
    <r>
      <t>c)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Idem punto “b” pero lo adquiere el 5/7/22.</t>
    </r>
  </si>
  <si>
    <r>
      <t>d)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Si el inversor adquiere el título al momento de emisión a 97c/100 VR, que rendimiento (TIR) obtiene?</t>
    </r>
  </si>
  <si>
    <r>
      <t>e)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Idem d pero lo adquiere el 5/10/22</t>
    </r>
  </si>
  <si>
    <r>
      <t>f)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El 5/2/23 el título cotiza a 105c/100 VR, determine la relación de paridad.</t>
    </r>
  </si>
  <si>
    <t xml:space="preserve">a) </t>
  </si>
  <si>
    <t>Supuesto VN= 600</t>
  </si>
  <si>
    <t>AMORTIZAC</t>
  </si>
  <si>
    <t>INTERÉS</t>
  </si>
  <si>
    <t>i</t>
  </si>
  <si>
    <t>trimestral</t>
  </si>
  <si>
    <t>VR</t>
  </si>
  <si>
    <t>FLUJO</t>
  </si>
  <si>
    <t xml:space="preserve">b) </t>
  </si>
  <si>
    <t>TIR</t>
  </si>
  <si>
    <t>VE</t>
  </si>
  <si>
    <t>COTIZA</t>
  </si>
  <si>
    <t>%</t>
  </si>
  <si>
    <t>c)</t>
  </si>
  <si>
    <t xml:space="preserve">d) </t>
  </si>
  <si>
    <t>e)</t>
  </si>
  <si>
    <t>TRIMESTRAL</t>
  </si>
  <si>
    <t>f)</t>
  </si>
  <si>
    <t>P=</t>
  </si>
  <si>
    <t>VE/VT</t>
  </si>
  <si>
    <t>VT</t>
  </si>
  <si>
    <t>Cotiza a un 103% de su valor. Sobre la par.</t>
  </si>
  <si>
    <t>EJERCICIO 2</t>
  </si>
  <si>
    <t>Se emite un título de deuda a un año y medio de plazo con renta semestral a una TNA DEL 10% con amortización única al final para un valor nominal de $1000. Determine:</t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</si>
  <si>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¿Cuál será el precio de compra si el inversor quiere obtener una TIR del 11% anual?</t>
    </r>
  </si>
  <si>
    <r>
      <t>c)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¿Que tasa de rendimiento se espera obtener si el titulo cotiza a $960?</t>
    </r>
  </si>
  <si>
    <t>a)</t>
  </si>
  <si>
    <t>Amortizac</t>
  </si>
  <si>
    <t>Interés</t>
  </si>
  <si>
    <t>Flujos</t>
  </si>
  <si>
    <t>b)</t>
  </si>
  <si>
    <t>i =</t>
  </si>
  <si>
    <t>semestral</t>
  </si>
  <si>
    <t>Semestral</t>
  </si>
  <si>
    <t xml:space="preserve">semestral. </t>
  </si>
  <si>
    <t>EJERCICIO 3</t>
  </si>
  <si>
    <t>dias</t>
  </si>
  <si>
    <t>Amorización</t>
  </si>
  <si>
    <t>Cuota</t>
  </si>
  <si>
    <r>
      <t>a)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Completar el cuadro.</t>
    </r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</si>
  <si>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A los 180 días de emitido se adquiere el título a 90c/100VR; calcule el rendimiento que obtendría el inversor.</t>
    </r>
  </si>
  <si>
    <r>
      <t>c)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En el caso anterior si el inversor dispone de $50000: ¿Cuántos títulos podrá comprar si los gastos de compra son del 4%?</t>
    </r>
  </si>
  <si>
    <t>INT = VR.i</t>
  </si>
  <si>
    <t>120=1000.i</t>
  </si>
  <si>
    <t>i=</t>
  </si>
  <si>
    <t>60ds</t>
  </si>
  <si>
    <t>para 60ds</t>
  </si>
  <si>
    <t>Costo de c/título</t>
  </si>
  <si>
    <t>n° títulos</t>
  </si>
  <si>
    <t>Compro 106 títulos de VR =$500.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</si>
</sst>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8" formatCode="&quot;$&quot;\ #,##0.00;[Red]\-&quot;$&quot;\ #,##0.00"/>
    <numFmt numFmtId="44" formatCode="_-&quot;$&quot;\ * #,##0.00_-;\-&quot;$&quot;\ * #,##0.00_-;_-&quot;$&quot;\ * &quot;-&quot;??_-;_-@_-"/>
    <numFmt numFmtId="173" formatCode="0.00000"/>
    <numFmt numFmtId="174" formatCode="0.0000"/>
    <numFmt numFmtId="175" formatCode="0.000"/>
    <numFmt numFmtId="177" formatCode="0.000%"/>
    <numFmt numFmtId="178" formatCode="0.0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u/>
      <sz val="14"/>
      <color theme="1"/>
      <name val="Calibri"/>
      <family val="2"/>
    </font>
    <font>
      <sz val="11"/>
      <color theme="1"/>
      <name val="Calibri"/>
      <family val="2"/>
    </font>
    <font>
      <sz val="7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</font>
    <font>
      <sz val="14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5"/>
    </xf>
    <xf numFmtId="14" fontId="0" fillId="0" borderId="0" xfId="0" applyNumberFormat="1"/>
    <xf numFmtId="16" fontId="0" fillId="0" borderId="0" xfId="0" applyNumberFormat="1"/>
    <xf numFmtId="0" fontId="2" fillId="0" borderId="0" xfId="0" applyFont="1"/>
    <xf numFmtId="0" fontId="2" fillId="2" borderId="0" xfId="0" applyFont="1" applyFill="1"/>
    <xf numFmtId="173" fontId="0" fillId="0" borderId="0" xfId="0" applyNumberFormat="1"/>
    <xf numFmtId="8" fontId="0" fillId="0" borderId="0" xfId="0" applyNumberFormat="1"/>
    <xf numFmtId="44" fontId="0" fillId="0" borderId="0" xfId="1" applyFont="1"/>
    <xf numFmtId="174" fontId="0" fillId="0" borderId="0" xfId="0" applyNumberFormat="1"/>
    <xf numFmtId="175" fontId="0" fillId="0" borderId="0" xfId="0" applyNumberFormat="1"/>
    <xf numFmtId="10" fontId="0" fillId="0" borderId="0" xfId="0" applyNumberFormat="1"/>
    <xf numFmtId="16" fontId="0" fillId="0" borderId="0" xfId="0" applyNumberFormat="1" applyFill="1"/>
    <xf numFmtId="0" fontId="0" fillId="0" borderId="0" xfId="0" applyFill="1"/>
    <xf numFmtId="16" fontId="0" fillId="3" borderId="0" xfId="0" applyNumberFormat="1" applyFill="1"/>
    <xf numFmtId="0" fontId="0" fillId="3" borderId="0" xfId="0" applyFill="1"/>
    <xf numFmtId="0" fontId="7" fillId="3" borderId="0" xfId="0" applyFont="1" applyFill="1"/>
    <xf numFmtId="177" fontId="0" fillId="0" borderId="0" xfId="0" applyNumberFormat="1"/>
    <xf numFmtId="178" fontId="0" fillId="0" borderId="0" xfId="0" applyNumberFormat="1"/>
    <xf numFmtId="2" fontId="0" fillId="0" borderId="0" xfId="0" applyNumberFormat="1"/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9" fillId="0" borderId="4" xfId="0" applyFont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workbookViewId="0">
      <selection activeCell="E22" sqref="E22"/>
    </sheetView>
  </sheetViews>
  <sheetFormatPr baseColWidth="10" defaultRowHeight="15" x14ac:dyDescent="0.25"/>
  <cols>
    <col min="3" max="3" width="13.5703125" bestFit="1" customWidth="1"/>
  </cols>
  <sheetData>
    <row r="1" spans="1:10" ht="18.75" x14ac:dyDescent="0.25">
      <c r="A1" s="1" t="s">
        <v>0</v>
      </c>
    </row>
    <row r="2" spans="1:10" x14ac:dyDescent="0.25">
      <c r="A2" s="2" t="s">
        <v>1</v>
      </c>
    </row>
    <row r="3" spans="1:10" x14ac:dyDescent="0.25">
      <c r="A3" s="3" t="s">
        <v>2</v>
      </c>
    </row>
    <row r="4" spans="1:10" x14ac:dyDescent="0.25">
      <c r="A4" s="3" t="s">
        <v>3</v>
      </c>
    </row>
    <row r="5" spans="1:10" x14ac:dyDescent="0.25">
      <c r="A5" s="3" t="s">
        <v>4</v>
      </c>
    </row>
    <row r="6" spans="1:10" x14ac:dyDescent="0.25">
      <c r="A6" s="2" t="s">
        <v>5</v>
      </c>
    </row>
    <row r="7" spans="1:10" x14ac:dyDescent="0.25">
      <c r="A7" s="4" t="s">
        <v>6</v>
      </c>
    </row>
    <row r="8" spans="1:10" x14ac:dyDescent="0.25">
      <c r="A8" s="4" t="s">
        <v>7</v>
      </c>
    </row>
    <row r="9" spans="1:10" x14ac:dyDescent="0.25">
      <c r="A9" s="4" t="s">
        <v>8</v>
      </c>
    </row>
    <row r="10" spans="1:10" x14ac:dyDescent="0.25">
      <c r="A10" s="4" t="s">
        <v>9</v>
      </c>
    </row>
    <row r="11" spans="1:10" x14ac:dyDescent="0.25">
      <c r="A11" s="4" t="s">
        <v>10</v>
      </c>
    </row>
    <row r="12" spans="1:10" x14ac:dyDescent="0.25">
      <c r="A12" s="4" t="s">
        <v>11</v>
      </c>
    </row>
    <row r="15" spans="1:10" x14ac:dyDescent="0.25">
      <c r="A15" s="4" t="s">
        <v>12</v>
      </c>
      <c r="B15" s="5">
        <v>44566</v>
      </c>
      <c r="C15" s="6">
        <v>44656</v>
      </c>
      <c r="D15" s="15">
        <v>44747</v>
      </c>
      <c r="E15" s="17">
        <v>44839</v>
      </c>
      <c r="F15" s="5">
        <v>44931</v>
      </c>
      <c r="G15" s="6">
        <v>44656</v>
      </c>
      <c r="H15" s="6">
        <v>44747</v>
      </c>
      <c r="J15" t="s">
        <v>13</v>
      </c>
    </row>
    <row r="16" spans="1:10" x14ac:dyDescent="0.25">
      <c r="B16">
        <v>0</v>
      </c>
      <c r="C16">
        <v>1</v>
      </c>
      <c r="D16" s="16">
        <v>2</v>
      </c>
      <c r="E16" s="18">
        <v>3</v>
      </c>
      <c r="F16">
        <v>4</v>
      </c>
      <c r="G16">
        <v>5</v>
      </c>
      <c r="H16">
        <v>6</v>
      </c>
    </row>
    <row r="17" spans="1:12" x14ac:dyDescent="0.25">
      <c r="A17" t="s">
        <v>14</v>
      </c>
      <c r="C17">
        <f>600/6</f>
        <v>100</v>
      </c>
      <c r="D17" s="16">
        <v>100</v>
      </c>
      <c r="E17" s="18">
        <v>100</v>
      </c>
      <c r="F17">
        <v>100</v>
      </c>
      <c r="G17">
        <v>100</v>
      </c>
      <c r="H17">
        <v>100</v>
      </c>
    </row>
    <row r="18" spans="1:12" x14ac:dyDescent="0.25">
      <c r="A18" t="s">
        <v>15</v>
      </c>
      <c r="C18">
        <f>600*K18</f>
        <v>36</v>
      </c>
      <c r="D18" s="16">
        <f>500*K18</f>
        <v>30</v>
      </c>
      <c r="E18" s="18">
        <f>400*K18</f>
        <v>24</v>
      </c>
      <c r="F18">
        <f>300*K18</f>
        <v>18</v>
      </c>
      <c r="G18">
        <f>200*K18</f>
        <v>12</v>
      </c>
      <c r="H18">
        <f>100*K18</f>
        <v>6</v>
      </c>
      <c r="J18" t="s">
        <v>16</v>
      </c>
      <c r="K18">
        <f>0.24/12*3</f>
        <v>0.06</v>
      </c>
      <c r="L18" t="s">
        <v>17</v>
      </c>
    </row>
    <row r="19" spans="1:12" x14ac:dyDescent="0.25">
      <c r="A19" s="8" t="s">
        <v>19</v>
      </c>
      <c r="B19" s="8"/>
      <c r="C19" s="8">
        <f>SUM(C17:C18)</f>
        <v>136</v>
      </c>
      <c r="D19" s="8">
        <f t="shared" ref="D19:H19" si="0">SUM(D17:D18)</f>
        <v>130</v>
      </c>
      <c r="E19" s="19">
        <f t="shared" si="0"/>
        <v>124</v>
      </c>
      <c r="F19" s="19">
        <f t="shared" si="0"/>
        <v>118</v>
      </c>
      <c r="G19" s="19">
        <f t="shared" si="0"/>
        <v>112</v>
      </c>
      <c r="H19" s="19">
        <f t="shared" si="0"/>
        <v>106</v>
      </c>
    </row>
    <row r="21" spans="1:12" x14ac:dyDescent="0.25">
      <c r="A21" t="s">
        <v>20</v>
      </c>
      <c r="B21" t="s">
        <v>21</v>
      </c>
      <c r="C21" s="9">
        <f>(1+0.006)^3-1</f>
        <v>1.8108215999999899E-2</v>
      </c>
      <c r="D21" t="s">
        <v>17</v>
      </c>
    </row>
    <row r="22" spans="1:12" x14ac:dyDescent="0.25">
      <c r="B22" t="s">
        <v>22</v>
      </c>
      <c r="C22" s="11">
        <f>NPV(C21,C19:H19)</f>
        <v>683.89168271254493</v>
      </c>
    </row>
    <row r="23" spans="1:12" x14ac:dyDescent="0.25">
      <c r="B23" t="s">
        <v>18</v>
      </c>
      <c r="C23" s="11">
        <v>600</v>
      </c>
    </row>
    <row r="24" spans="1:12" x14ac:dyDescent="0.25">
      <c r="B24" t="s">
        <v>23</v>
      </c>
      <c r="C24" s="12">
        <f>C22/C23*100</f>
        <v>113.98194711875749</v>
      </c>
      <c r="D24" t="s">
        <v>24</v>
      </c>
      <c r="I24" t="s">
        <v>29</v>
      </c>
      <c r="J24" t="s">
        <v>30</v>
      </c>
      <c r="K24" t="s">
        <v>31</v>
      </c>
    </row>
    <row r="25" spans="1:12" x14ac:dyDescent="0.25">
      <c r="J25" t="s">
        <v>22</v>
      </c>
      <c r="K25">
        <f>1.05*200</f>
        <v>210</v>
      </c>
    </row>
    <row r="26" spans="1:12" x14ac:dyDescent="0.25">
      <c r="A26" t="s">
        <v>25</v>
      </c>
      <c r="B26" t="s">
        <v>22</v>
      </c>
      <c r="C26" s="11">
        <f>NPV(C21,E19:H19)</f>
        <v>440.4213351617243</v>
      </c>
      <c r="J26" t="s">
        <v>32</v>
      </c>
      <c r="K26" s="22">
        <f>200*(1+0.06)^(1/3)</f>
        <v>203.92256448444326</v>
      </c>
    </row>
    <row r="27" spans="1:12" x14ac:dyDescent="0.25">
      <c r="B27" t="s">
        <v>18</v>
      </c>
      <c r="C27" s="11">
        <v>400</v>
      </c>
    </row>
    <row r="28" spans="1:12" x14ac:dyDescent="0.25">
      <c r="B28" t="s">
        <v>23</v>
      </c>
      <c r="C28" s="13">
        <f>C26/C27*100</f>
        <v>110.10533379043108</v>
      </c>
      <c r="D28" t="s">
        <v>24</v>
      </c>
      <c r="J28" t="s">
        <v>30</v>
      </c>
      <c r="K28" s="13">
        <f>K25/K26</f>
        <v>1.0298026632360264</v>
      </c>
      <c r="L28" t="s">
        <v>33</v>
      </c>
    </row>
    <row r="30" spans="1:12" x14ac:dyDescent="0.25">
      <c r="A30" t="s">
        <v>26</v>
      </c>
      <c r="B30" t="s">
        <v>22</v>
      </c>
      <c r="C30">
        <f>0.97*600</f>
        <v>582</v>
      </c>
    </row>
    <row r="33" spans="1:8" x14ac:dyDescent="0.25">
      <c r="B33">
        <v>-582</v>
      </c>
      <c r="C33">
        <v>136</v>
      </c>
      <c r="D33">
        <v>130</v>
      </c>
      <c r="E33">
        <v>124</v>
      </c>
      <c r="F33">
        <v>118</v>
      </c>
      <c r="G33">
        <v>112</v>
      </c>
      <c r="H33">
        <v>106</v>
      </c>
    </row>
    <row r="35" spans="1:8" x14ac:dyDescent="0.25">
      <c r="A35" t="s">
        <v>21</v>
      </c>
      <c r="B35" s="14">
        <f>IRR(B33:H33)</f>
        <v>7.0220470612279984E-2</v>
      </c>
      <c r="C35" t="s">
        <v>17</v>
      </c>
    </row>
    <row r="38" spans="1:8" x14ac:dyDescent="0.25">
      <c r="A38" t="s">
        <v>27</v>
      </c>
      <c r="B38" t="s">
        <v>22</v>
      </c>
      <c r="C38">
        <f>0.97*300</f>
        <v>291</v>
      </c>
    </row>
    <row r="40" spans="1:8" x14ac:dyDescent="0.25">
      <c r="E40">
        <v>-291</v>
      </c>
      <c r="F40" s="19">
        <v>118</v>
      </c>
      <c r="G40" s="19">
        <v>112</v>
      </c>
      <c r="H40" s="19">
        <v>106</v>
      </c>
    </row>
    <row r="42" spans="1:8" x14ac:dyDescent="0.25">
      <c r="D42" t="s">
        <v>21</v>
      </c>
      <c r="E42" s="21">
        <f>IRR(E40:H40)</f>
        <v>7.6947020462817983E-2</v>
      </c>
      <c r="F42" t="s">
        <v>28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="120" zoomScaleNormal="120" workbookViewId="0">
      <selection activeCell="D18" sqref="D18"/>
    </sheetView>
  </sheetViews>
  <sheetFormatPr baseColWidth="10" defaultRowHeight="15" x14ac:dyDescent="0.25"/>
  <sheetData>
    <row r="1" spans="1:9" ht="18.75" x14ac:dyDescent="0.25">
      <c r="A1" s="1" t="s">
        <v>34</v>
      </c>
    </row>
    <row r="2" spans="1:9" x14ac:dyDescent="0.25">
      <c r="A2" s="2" t="s">
        <v>35</v>
      </c>
    </row>
    <row r="3" spans="1:9" x14ac:dyDescent="0.25">
      <c r="A3" s="4" t="s">
        <v>6</v>
      </c>
    </row>
    <row r="4" spans="1:9" x14ac:dyDescent="0.25">
      <c r="A4" s="4" t="s">
        <v>36</v>
      </c>
    </row>
    <row r="5" spans="1:9" x14ac:dyDescent="0.25">
      <c r="A5" s="4" t="s">
        <v>37</v>
      </c>
    </row>
    <row r="6" spans="1:9" x14ac:dyDescent="0.25">
      <c r="A6" s="2"/>
    </row>
    <row r="8" spans="1:9" x14ac:dyDescent="0.25">
      <c r="A8" s="4" t="s">
        <v>38</v>
      </c>
      <c r="B8">
        <v>0</v>
      </c>
      <c r="C8">
        <v>1</v>
      </c>
      <c r="D8">
        <v>2</v>
      </c>
      <c r="E8">
        <v>3</v>
      </c>
    </row>
    <row r="9" spans="1:9" x14ac:dyDescent="0.25">
      <c r="B9" t="s">
        <v>39</v>
      </c>
      <c r="E9">
        <v>1000</v>
      </c>
    </row>
    <row r="10" spans="1:9" x14ac:dyDescent="0.25">
      <c r="B10" t="s">
        <v>40</v>
      </c>
      <c r="C10">
        <v>50</v>
      </c>
      <c r="D10">
        <v>50</v>
      </c>
      <c r="E10">
        <v>50</v>
      </c>
    </row>
    <row r="11" spans="1:9" x14ac:dyDescent="0.25">
      <c r="B11" s="7" t="s">
        <v>41</v>
      </c>
      <c r="C11" s="7">
        <f>SUM(C9:C10)</f>
        <v>50</v>
      </c>
      <c r="D11" s="7">
        <f t="shared" ref="D11:E11" si="0">SUM(D9:D10)</f>
        <v>50</v>
      </c>
      <c r="E11" s="7">
        <f t="shared" si="0"/>
        <v>1050</v>
      </c>
      <c r="G11" t="s">
        <v>43</v>
      </c>
      <c r="H11">
        <f>0.1/12*6</f>
        <v>0.05</v>
      </c>
      <c r="I11" t="s">
        <v>44</v>
      </c>
    </row>
    <row r="13" spans="1:9" x14ac:dyDescent="0.25">
      <c r="A13" t="s">
        <v>42</v>
      </c>
      <c r="B13" t="s">
        <v>21</v>
      </c>
      <c r="C13" s="9">
        <f>(1+0.11)^(6/12)-1</f>
        <v>5.3565375285273831E-2</v>
      </c>
      <c r="D13" t="s">
        <v>45</v>
      </c>
    </row>
    <row r="15" spans="1:9" x14ac:dyDescent="0.25">
      <c r="B15" t="s">
        <v>22</v>
      </c>
      <c r="C15" s="10">
        <f>NPV(C13,C11:E11)</f>
        <v>990.35510297692588</v>
      </c>
    </row>
    <row r="17" spans="1:5" x14ac:dyDescent="0.25">
      <c r="A17" t="s">
        <v>25</v>
      </c>
      <c r="B17" s="7">
        <v>-960</v>
      </c>
      <c r="C17" s="7">
        <v>50</v>
      </c>
      <c r="D17" s="7">
        <v>50</v>
      </c>
      <c r="E17" s="7">
        <v>1050</v>
      </c>
    </row>
    <row r="18" spans="1:5" x14ac:dyDescent="0.25">
      <c r="B18" t="s">
        <v>21</v>
      </c>
      <c r="C18" s="20">
        <f>IRR(B17:E17)</f>
        <v>6.510597070951385E-2</v>
      </c>
      <c r="D18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topLeftCell="A6" zoomScale="110" zoomScaleNormal="110" workbookViewId="0">
      <selection activeCell="B24" sqref="B24"/>
    </sheetView>
  </sheetViews>
  <sheetFormatPr baseColWidth="10" defaultRowHeight="15" x14ac:dyDescent="0.25"/>
  <cols>
    <col min="1" max="1" width="10.140625" customWidth="1"/>
    <col min="2" max="2" width="20.5703125" customWidth="1"/>
    <col min="3" max="3" width="13.7109375" customWidth="1"/>
    <col min="4" max="4" width="13.42578125" customWidth="1"/>
  </cols>
  <sheetData>
    <row r="1" spans="1:4" ht="19.5" thickBot="1" x14ac:dyDescent="0.3">
      <c r="A1" s="1" t="s">
        <v>47</v>
      </c>
    </row>
    <row r="2" spans="1:4" ht="38.25" thickBot="1" x14ac:dyDescent="0.3">
      <c r="A2" s="23" t="s">
        <v>48</v>
      </c>
      <c r="B2" s="24" t="s">
        <v>49</v>
      </c>
      <c r="C2" s="24" t="s">
        <v>40</v>
      </c>
      <c r="D2" s="24" t="s">
        <v>50</v>
      </c>
    </row>
    <row r="3" spans="1:4" ht="19.5" thickBot="1" x14ac:dyDescent="0.3">
      <c r="A3" s="25">
        <v>60</v>
      </c>
      <c r="B3" s="26"/>
      <c r="C3" s="27">
        <v>120</v>
      </c>
      <c r="D3" s="26">
        <v>120</v>
      </c>
    </row>
    <row r="4" spans="1:4" ht="19.5" thickBot="1" x14ac:dyDescent="0.3">
      <c r="A4" s="25">
        <v>120</v>
      </c>
      <c r="B4" s="27">
        <v>500</v>
      </c>
      <c r="C4" s="30">
        <v>120</v>
      </c>
      <c r="D4" s="26">
        <v>620</v>
      </c>
    </row>
    <row r="5" spans="1:4" ht="19.5" thickBot="1" x14ac:dyDescent="0.3">
      <c r="A5" s="31">
        <v>180</v>
      </c>
      <c r="B5" s="32"/>
      <c r="C5" s="33">
        <v>60</v>
      </c>
      <c r="D5" s="32">
        <v>60</v>
      </c>
    </row>
    <row r="6" spans="1:4" ht="19.5" thickBot="1" x14ac:dyDescent="0.3">
      <c r="A6" s="25">
        <v>240</v>
      </c>
      <c r="B6" s="27">
        <v>500</v>
      </c>
      <c r="C6" s="30">
        <v>60</v>
      </c>
      <c r="D6" s="26">
        <v>560</v>
      </c>
    </row>
    <row r="7" spans="1:4" ht="18.75" x14ac:dyDescent="0.25">
      <c r="A7" s="28"/>
    </row>
    <row r="8" spans="1:4" x14ac:dyDescent="0.25">
      <c r="A8" s="4" t="s">
        <v>51</v>
      </c>
    </row>
    <row r="9" spans="1:4" x14ac:dyDescent="0.25">
      <c r="A9" s="4" t="s">
        <v>52</v>
      </c>
    </row>
    <row r="10" spans="1:4" x14ac:dyDescent="0.25">
      <c r="A10" s="4" t="s">
        <v>53</v>
      </c>
    </row>
    <row r="11" spans="1:4" x14ac:dyDescent="0.25">
      <c r="A11" s="4"/>
    </row>
    <row r="12" spans="1:4" x14ac:dyDescent="0.25">
      <c r="A12" s="4" t="s">
        <v>12</v>
      </c>
      <c r="B12" t="s">
        <v>54</v>
      </c>
    </row>
    <row r="13" spans="1:4" x14ac:dyDescent="0.25">
      <c r="A13" s="4"/>
      <c r="B13" t="s">
        <v>55</v>
      </c>
    </row>
    <row r="14" spans="1:4" x14ac:dyDescent="0.25">
      <c r="A14" s="29"/>
      <c r="B14" t="s">
        <v>56</v>
      </c>
      <c r="C14">
        <f>120/1000</f>
        <v>0.12</v>
      </c>
      <c r="D14" t="s">
        <v>57</v>
      </c>
    </row>
    <row r="16" spans="1:4" x14ac:dyDescent="0.25">
      <c r="A16" t="s">
        <v>42</v>
      </c>
      <c r="B16" t="s">
        <v>18</v>
      </c>
      <c r="C16">
        <v>500</v>
      </c>
    </row>
    <row r="17" spans="1:4" x14ac:dyDescent="0.25">
      <c r="B17" t="s">
        <v>22</v>
      </c>
      <c r="C17">
        <f>0.9*C16</f>
        <v>450</v>
      </c>
    </row>
    <row r="18" spans="1:4" x14ac:dyDescent="0.25">
      <c r="C18">
        <v>-450</v>
      </c>
      <c r="D18">
        <v>560</v>
      </c>
    </row>
    <row r="19" spans="1:4" x14ac:dyDescent="0.25">
      <c r="B19" t="s">
        <v>21</v>
      </c>
      <c r="C19" s="14">
        <f>IRR(C18:D18)</f>
        <v>0.24444444444444446</v>
      </c>
      <c r="D19" t="s">
        <v>58</v>
      </c>
    </row>
    <row r="21" spans="1:4" x14ac:dyDescent="0.25">
      <c r="A21" t="s">
        <v>25</v>
      </c>
      <c r="B21" t="s">
        <v>59</v>
      </c>
      <c r="C21">
        <f>450*(1+0.04)</f>
        <v>468</v>
      </c>
    </row>
    <row r="22" spans="1:4" x14ac:dyDescent="0.25">
      <c r="B22" t="s">
        <v>60</v>
      </c>
      <c r="C22">
        <f>50000/468</f>
        <v>106.83760683760684</v>
      </c>
    </row>
    <row r="24" spans="1:4" x14ac:dyDescent="0.25">
      <c r="B24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EJERCICIO 1</vt:lpstr>
      <vt:lpstr>EJERCICIO 2</vt:lpstr>
      <vt:lpstr>EJERCICIO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2022-06-21T19:29:27Z</dcterms:created>
  <dcterms:modified xsi:type="dcterms:W3CDTF">2022-06-21T21:01:12Z</dcterms:modified>
</cp:coreProperties>
</file>